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ey\Desktop\Sum2020\PSYC_3310_2020_Summer\InClassExercises\"/>
    </mc:Choice>
  </mc:AlternateContent>
  <bookViews>
    <workbookView xWindow="0" yWindow="0" windowWidth="13656" windowHeight="41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2" i="1"/>
  <c r="J11" i="1"/>
  <c r="J10" i="1"/>
  <c r="J9" i="1"/>
  <c r="J8" i="1"/>
  <c r="J7" i="1"/>
  <c r="J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  <c r="J5" i="1"/>
  <c r="E4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" i="1"/>
  <c r="J3" i="1"/>
  <c r="C4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" i="1"/>
  <c r="J4" i="1"/>
  <c r="J2" i="1"/>
</calcChain>
</file>

<file path=xl/sharedStrings.xml><?xml version="1.0" encoding="utf-8"?>
<sst xmlns="http://schemas.openxmlformats.org/spreadsheetml/2006/main" count="44" uniqueCount="41">
  <si>
    <t>Extraversion</t>
  </si>
  <si>
    <t>Volume</t>
  </si>
  <si>
    <t>Mean x</t>
  </si>
  <si>
    <t>Mean y</t>
  </si>
  <si>
    <t>=AVERAGE(B2:B41)</t>
  </si>
  <si>
    <t>=AVERAGE(A2:A41)</t>
  </si>
  <si>
    <t>SS xy</t>
  </si>
  <si>
    <t>=SUM(E2:E41)</t>
  </si>
  <si>
    <t>DEV xy (=C2*D2)</t>
  </si>
  <si>
    <t>Sq Dev x (=C2^2)</t>
  </si>
  <si>
    <t>Sq Dev y (=D2^2)</t>
  </si>
  <si>
    <t>SS x</t>
  </si>
  <si>
    <t>=SUM(F2:F41)</t>
  </si>
  <si>
    <t>SS y</t>
  </si>
  <si>
    <t>=SUM(G2:G41)</t>
  </si>
  <si>
    <t>Value</t>
  </si>
  <si>
    <t>Formula</t>
  </si>
  <si>
    <t>Statistic</t>
  </si>
  <si>
    <t>r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</si>
  <si>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</si>
  <si>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REGRESSION</t>
  </si>
  <si>
    <t>r (option 2)</t>
  </si>
  <si>
    <t>=CORREL(A2:A41, B2:B41)</t>
  </si>
  <si>
    <t>b</t>
  </si>
  <si>
    <t>a</t>
  </si>
  <si>
    <t>Y' when x = 10</t>
  </si>
  <si>
    <t>Y' when x = 50</t>
  </si>
  <si>
    <t>t obt</t>
  </si>
  <si>
    <t>p value</t>
  </si>
  <si>
    <t>n</t>
  </si>
  <si>
    <t>=COUNTIFS(A2:A41, "&lt;&gt;", B2:B41, "&lt;&gt;")</t>
  </si>
  <si>
    <t>=T.DIST.RT(J10, J2-2)</t>
  </si>
  <si>
    <t>=J9*SQRT(J2-2)/SQRT(1-J9^2)</t>
  </si>
  <si>
    <t>=J8^2</t>
  </si>
  <si>
    <t>=J5/SQRT(J6*J7)</t>
  </si>
  <si>
    <t>=J5/J6</t>
  </si>
  <si>
    <t>=J4-(J15*J3)</t>
  </si>
  <si>
    <t>=J15*10+J16</t>
  </si>
  <si>
    <t>=J15*50+J16</t>
  </si>
  <si>
    <t>Dev x (=A2-J$3)</t>
  </si>
  <si>
    <t>Dev y (=B2-J$4)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</si>
</sst>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8" xfId="0" applyBorder="1"/>
    <xf numFmtId="0" fontId="0" fillId="0" borderId="9" xfId="0" quotePrefix="1" applyBorder="1"/>
    <xf numFmtId="0" fontId="0" fillId="0" borderId="10" xfId="0" applyBorder="1"/>
    <xf numFmtId="0" fontId="0" fillId="0" borderId="11" xfId="0" applyBorder="1"/>
    <xf numFmtId="0" fontId="0" fillId="0" borderId="4" xfId="0" quotePrefix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Border="1"/>
    <xf numFmtId="0" fontId="0" fillId="0" borderId="7" xfId="0" quotePrefix="1" applyFill="1" applyBorder="1"/>
    <xf numFmtId="0" fontId="0" fillId="0" borderId="8" xfId="0" applyFill="1" applyBorder="1"/>
    <xf numFmtId="0" fontId="0" fillId="0" borderId="9" xfId="0" quotePrefix="1" applyFill="1" applyBorder="1"/>
    <xf numFmtId="0" fontId="0" fillId="0" borderId="10" xfId="0" applyFill="1" applyBorder="1"/>
    <xf numFmtId="0" fontId="0" fillId="0" borderId="5" xfId="0" applyBorder="1"/>
    <xf numFmtId="0" fontId="0" fillId="0" borderId="7" xfId="0" quotePrefix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J18" sqref="J18"/>
    </sheetView>
  </sheetViews>
  <sheetFormatPr defaultRowHeight="14.4" x14ac:dyDescent="0.3"/>
  <cols>
    <col min="1" max="1" width="11.33203125" customWidth="1"/>
    <col min="2" max="2" width="7.44140625" customWidth="1"/>
    <col min="3" max="3" width="14" customWidth="1"/>
    <col min="4" max="4" width="12.5546875" customWidth="1"/>
    <col min="9" max="9" width="12.6640625" customWidth="1"/>
    <col min="10" max="10" width="12" bestFit="1" customWidth="1"/>
    <col min="11" max="11" width="33.44140625" customWidth="1"/>
  </cols>
  <sheetData>
    <row r="1" spans="1:11" ht="28.2" thickBot="1" x14ac:dyDescent="0.35">
      <c r="A1" s="1" t="s">
        <v>0</v>
      </c>
      <c r="B1" s="2" t="s">
        <v>1</v>
      </c>
      <c r="C1" s="5" t="s">
        <v>39</v>
      </c>
      <c r="D1" s="5" t="s">
        <v>40</v>
      </c>
      <c r="E1" s="5" t="s">
        <v>8</v>
      </c>
      <c r="F1" s="7" t="s">
        <v>9</v>
      </c>
      <c r="G1" s="7" t="s">
        <v>10</v>
      </c>
      <c r="I1" s="14" t="s">
        <v>17</v>
      </c>
      <c r="J1" s="15" t="s">
        <v>15</v>
      </c>
      <c r="K1" s="16" t="s">
        <v>16</v>
      </c>
    </row>
    <row r="2" spans="1:11" ht="15" thickBot="1" x14ac:dyDescent="0.35">
      <c r="A2" s="3">
        <v>10</v>
      </c>
      <c r="B2" s="4">
        <v>60</v>
      </c>
      <c r="C2" s="5">
        <f>A2-J$3</f>
        <v>-18.925000000000001</v>
      </c>
      <c r="D2" s="6">
        <f>B2-J$4</f>
        <v>-21.825000000000003</v>
      </c>
      <c r="E2" s="6">
        <f>C2*D2</f>
        <v>413.03812500000009</v>
      </c>
      <c r="F2">
        <f>C2^2</f>
        <v>358.15562500000004</v>
      </c>
      <c r="G2">
        <f>D2^2</f>
        <v>476.33062500000011</v>
      </c>
      <c r="I2" s="23" t="s">
        <v>29</v>
      </c>
      <c r="J2" s="18">
        <f>COUNTIFS(A2:A41, "&lt;&gt;", B2:B41, "&lt;&gt;")</f>
        <v>40</v>
      </c>
      <c r="K2" s="24" t="s">
        <v>30</v>
      </c>
    </row>
    <row r="3" spans="1:11" ht="15" thickBot="1" x14ac:dyDescent="0.35">
      <c r="A3" s="3">
        <v>11</v>
      </c>
      <c r="B3" s="4">
        <v>62</v>
      </c>
      <c r="C3" s="5">
        <f t="shared" ref="C3:C41" si="0">A3-J$3</f>
        <v>-17.925000000000001</v>
      </c>
      <c r="D3" s="6">
        <f t="shared" ref="D3:D41" si="1">B3-J$4</f>
        <v>-19.825000000000003</v>
      </c>
      <c r="E3" s="6">
        <f t="shared" ref="E3:E41" si="2">C3*D3</f>
        <v>355.36312500000008</v>
      </c>
      <c r="F3">
        <f t="shared" ref="F3:F41" si="3">C3^2</f>
        <v>321.30562500000002</v>
      </c>
      <c r="G3">
        <f t="shared" ref="G3:G41" si="4">D3^2</f>
        <v>393.0306250000001</v>
      </c>
      <c r="I3" s="9" t="s">
        <v>2</v>
      </c>
      <c r="J3" s="6">
        <f>AVERAGE(A2:A41)</f>
        <v>28.925000000000001</v>
      </c>
      <c r="K3" s="10" t="s">
        <v>5</v>
      </c>
    </row>
    <row r="4" spans="1:11" ht="15" thickBot="1" x14ac:dyDescent="0.35">
      <c r="A4" s="3">
        <v>11</v>
      </c>
      <c r="B4" s="4">
        <v>68</v>
      </c>
      <c r="C4" s="5">
        <f t="shared" si="0"/>
        <v>-17.925000000000001</v>
      </c>
      <c r="D4" s="6">
        <f t="shared" si="1"/>
        <v>-13.825000000000003</v>
      </c>
      <c r="E4" s="6">
        <f t="shared" si="2"/>
        <v>247.81312500000007</v>
      </c>
      <c r="F4">
        <f t="shared" si="3"/>
        <v>321.30562500000002</v>
      </c>
      <c r="G4">
        <f t="shared" si="4"/>
        <v>191.13062500000007</v>
      </c>
      <c r="I4" s="9" t="s">
        <v>3</v>
      </c>
      <c r="J4" s="6">
        <f>AVERAGE(B2:B41)</f>
        <v>81.825000000000003</v>
      </c>
      <c r="K4" s="10" t="s">
        <v>4</v>
      </c>
    </row>
    <row r="5" spans="1:11" ht="15" thickBot="1" x14ac:dyDescent="0.35">
      <c r="A5" s="3">
        <v>15</v>
      </c>
      <c r="B5" s="4">
        <v>62</v>
      </c>
      <c r="C5" s="5">
        <f t="shared" si="0"/>
        <v>-13.925000000000001</v>
      </c>
      <c r="D5" s="6">
        <f t="shared" si="1"/>
        <v>-19.825000000000003</v>
      </c>
      <c r="E5" s="6">
        <f t="shared" si="2"/>
        <v>276.06312500000007</v>
      </c>
      <c r="F5">
        <f t="shared" si="3"/>
        <v>193.90562500000001</v>
      </c>
      <c r="G5">
        <f t="shared" si="4"/>
        <v>393.0306250000001</v>
      </c>
      <c r="I5" s="9" t="s">
        <v>6</v>
      </c>
      <c r="J5" s="6">
        <f>SUM(E2:E41)</f>
        <v>4382.4749999999995</v>
      </c>
      <c r="K5" s="10" t="s">
        <v>7</v>
      </c>
    </row>
    <row r="6" spans="1:11" ht="15" thickBot="1" x14ac:dyDescent="0.35">
      <c r="A6" s="3">
        <v>15</v>
      </c>
      <c r="B6" s="4">
        <v>69</v>
      </c>
      <c r="C6" s="5">
        <f t="shared" si="0"/>
        <v>-13.925000000000001</v>
      </c>
      <c r="D6" s="6">
        <f t="shared" si="1"/>
        <v>-12.825000000000003</v>
      </c>
      <c r="E6" s="6">
        <f t="shared" si="2"/>
        <v>178.58812500000005</v>
      </c>
      <c r="F6">
        <f t="shared" si="3"/>
        <v>193.90562500000001</v>
      </c>
      <c r="G6">
        <f t="shared" si="4"/>
        <v>164.48062500000006</v>
      </c>
      <c r="I6" s="9" t="s">
        <v>11</v>
      </c>
      <c r="J6" s="6">
        <f>SUM(F2:F41)</f>
        <v>4032.7749999999992</v>
      </c>
      <c r="K6" s="10" t="s">
        <v>12</v>
      </c>
    </row>
    <row r="7" spans="1:11" ht="15" thickBot="1" x14ac:dyDescent="0.35">
      <c r="A7" s="3">
        <v>16</v>
      </c>
      <c r="B7" s="4">
        <v>70</v>
      </c>
      <c r="C7" s="5">
        <f t="shared" si="0"/>
        <v>-12.925000000000001</v>
      </c>
      <c r="D7" s="6">
        <f t="shared" si="1"/>
        <v>-11.825000000000003</v>
      </c>
      <c r="E7" s="6">
        <f t="shared" si="2"/>
        <v>152.83812500000005</v>
      </c>
      <c r="F7">
        <f t="shared" si="3"/>
        <v>167.05562500000002</v>
      </c>
      <c r="G7">
        <f t="shared" si="4"/>
        <v>139.83062500000005</v>
      </c>
      <c r="I7" s="9" t="s">
        <v>13</v>
      </c>
      <c r="J7" s="6">
        <f>SUM(G2:G41)</f>
        <v>5727.7750000000005</v>
      </c>
      <c r="K7" s="10" t="s">
        <v>14</v>
      </c>
    </row>
    <row r="8" spans="1:11" ht="15" thickBot="1" x14ac:dyDescent="0.35">
      <c r="A8" s="3">
        <v>16</v>
      </c>
      <c r="B8" s="4">
        <v>71</v>
      </c>
      <c r="C8" s="5">
        <f t="shared" si="0"/>
        <v>-12.925000000000001</v>
      </c>
      <c r="D8" s="6">
        <f t="shared" si="1"/>
        <v>-10.825000000000003</v>
      </c>
      <c r="E8" s="6">
        <f t="shared" si="2"/>
        <v>139.91312500000004</v>
      </c>
      <c r="F8">
        <f t="shared" si="3"/>
        <v>167.05562500000002</v>
      </c>
      <c r="G8">
        <f t="shared" si="4"/>
        <v>117.18062500000006</v>
      </c>
      <c r="I8" s="9" t="s">
        <v>18</v>
      </c>
      <c r="J8" s="6">
        <f>J5/SQRT(J6*J7)</f>
        <v>0.91185225503456369</v>
      </c>
      <c r="K8" s="10" t="s">
        <v>34</v>
      </c>
    </row>
    <row r="9" spans="1:11" ht="15" thickBot="1" x14ac:dyDescent="0.35">
      <c r="A9" s="3">
        <v>18</v>
      </c>
      <c r="B9" s="4">
        <v>73</v>
      </c>
      <c r="C9" s="5">
        <f t="shared" si="0"/>
        <v>-10.925000000000001</v>
      </c>
      <c r="D9" s="6">
        <f t="shared" si="1"/>
        <v>-8.8250000000000028</v>
      </c>
      <c r="E9" s="6">
        <f t="shared" si="2"/>
        <v>96.413125000000036</v>
      </c>
      <c r="F9">
        <f t="shared" si="3"/>
        <v>119.35562500000002</v>
      </c>
      <c r="G9">
        <f t="shared" si="4"/>
        <v>77.880625000000052</v>
      </c>
      <c r="I9" s="9" t="s">
        <v>21</v>
      </c>
      <c r="J9" s="6">
        <f>CORREL(A2:A41, B2:B41)</f>
        <v>0.9118522550345638</v>
      </c>
      <c r="K9" s="10" t="s">
        <v>22</v>
      </c>
    </row>
    <row r="10" spans="1:11" ht="15" thickBot="1" x14ac:dyDescent="0.35">
      <c r="A10" s="3">
        <v>20</v>
      </c>
      <c r="B10" s="4">
        <v>62</v>
      </c>
      <c r="C10" s="5">
        <f t="shared" si="0"/>
        <v>-8.9250000000000007</v>
      </c>
      <c r="D10" s="6">
        <f t="shared" si="1"/>
        <v>-19.825000000000003</v>
      </c>
      <c r="E10" s="6">
        <f t="shared" si="2"/>
        <v>176.93812500000004</v>
      </c>
      <c r="F10">
        <f t="shared" si="3"/>
        <v>79.655625000000015</v>
      </c>
      <c r="G10">
        <f t="shared" si="4"/>
        <v>393.0306250000001</v>
      </c>
      <c r="I10" s="9" t="s">
        <v>27</v>
      </c>
      <c r="J10" s="6">
        <f>J9*SQRT(J2-2)/SQRT(1-J9^2)</f>
        <v>13.692523902167709</v>
      </c>
      <c r="K10" s="10" t="s">
        <v>32</v>
      </c>
    </row>
    <row r="11" spans="1:11" ht="15" thickBot="1" x14ac:dyDescent="0.35">
      <c r="A11" s="3">
        <v>21</v>
      </c>
      <c r="B11" s="4">
        <v>68</v>
      </c>
      <c r="C11" s="5">
        <f t="shared" si="0"/>
        <v>-7.9250000000000007</v>
      </c>
      <c r="D11" s="6">
        <f t="shared" si="1"/>
        <v>-13.825000000000003</v>
      </c>
      <c r="E11" s="6">
        <f t="shared" si="2"/>
        <v>109.56312500000003</v>
      </c>
      <c r="F11">
        <f t="shared" si="3"/>
        <v>62.805625000000013</v>
      </c>
      <c r="G11">
        <f t="shared" si="4"/>
        <v>191.13062500000007</v>
      </c>
      <c r="I11" s="9" t="s">
        <v>28</v>
      </c>
      <c r="J11" s="25">
        <f>_xlfn.T.DIST.RT(J10, J2-2)</f>
        <v>1.4213701122090775E-16</v>
      </c>
      <c r="K11" s="10" t="s">
        <v>31</v>
      </c>
    </row>
    <row r="12" spans="1:11" ht="16.8" thickBot="1" x14ac:dyDescent="0.35">
      <c r="A12" s="3">
        <v>22</v>
      </c>
      <c r="B12" s="4">
        <v>74</v>
      </c>
      <c r="C12" s="5">
        <f t="shared" si="0"/>
        <v>-6.9250000000000007</v>
      </c>
      <c r="D12" s="6">
        <f t="shared" si="1"/>
        <v>-7.8250000000000028</v>
      </c>
      <c r="E12" s="6">
        <f t="shared" si="2"/>
        <v>54.188125000000028</v>
      </c>
      <c r="F12">
        <f t="shared" si="3"/>
        <v>47.955625000000012</v>
      </c>
      <c r="G12">
        <f t="shared" si="4"/>
        <v>61.230625000000046</v>
      </c>
      <c r="I12" s="11" t="s">
        <v>19</v>
      </c>
      <c r="J12" s="12">
        <f>J8^2</f>
        <v>0.83147453501161894</v>
      </c>
      <c r="K12" s="13" t="s">
        <v>33</v>
      </c>
    </row>
    <row r="13" spans="1:11" ht="15" thickBot="1" x14ac:dyDescent="0.35">
      <c r="A13" s="3">
        <v>23</v>
      </c>
      <c r="B13" s="4">
        <v>75</v>
      </c>
      <c r="C13" s="5">
        <f t="shared" si="0"/>
        <v>-5.9250000000000007</v>
      </c>
      <c r="D13" s="6">
        <f t="shared" si="1"/>
        <v>-6.8250000000000028</v>
      </c>
      <c r="E13" s="6">
        <f t="shared" si="2"/>
        <v>40.438125000000021</v>
      </c>
      <c r="F13">
        <f t="shared" si="3"/>
        <v>35.105625000000011</v>
      </c>
      <c r="G13">
        <f t="shared" si="4"/>
        <v>46.58062500000004</v>
      </c>
      <c r="I13" s="8" t="s">
        <v>20</v>
      </c>
    </row>
    <row r="14" spans="1:11" ht="15" thickBot="1" x14ac:dyDescent="0.35">
      <c r="A14" s="3">
        <v>24</v>
      </c>
      <c r="B14" s="4">
        <v>78</v>
      </c>
      <c r="C14" s="5">
        <f t="shared" si="0"/>
        <v>-4.9250000000000007</v>
      </c>
      <c r="D14" s="6">
        <f t="shared" si="1"/>
        <v>-3.8250000000000028</v>
      </c>
      <c r="E14" s="6">
        <f t="shared" si="2"/>
        <v>18.838125000000016</v>
      </c>
      <c r="F14">
        <f t="shared" si="3"/>
        <v>24.255625000000006</v>
      </c>
      <c r="G14">
        <f t="shared" si="4"/>
        <v>14.630625000000022</v>
      </c>
      <c r="I14" s="14" t="s">
        <v>17</v>
      </c>
      <c r="J14" s="15" t="s">
        <v>15</v>
      </c>
      <c r="K14" s="16" t="s">
        <v>16</v>
      </c>
    </row>
    <row r="15" spans="1:11" ht="15" thickBot="1" x14ac:dyDescent="0.35">
      <c r="A15" s="3">
        <v>26</v>
      </c>
      <c r="B15" s="4">
        <v>81</v>
      </c>
      <c r="C15" s="5">
        <f t="shared" si="0"/>
        <v>-2.9250000000000007</v>
      </c>
      <c r="D15" s="6">
        <f t="shared" si="1"/>
        <v>-0.82500000000000284</v>
      </c>
      <c r="E15" s="6">
        <f t="shared" si="2"/>
        <v>2.4131250000000088</v>
      </c>
      <c r="F15">
        <f t="shared" si="3"/>
        <v>8.5556250000000045</v>
      </c>
      <c r="G15">
        <f t="shared" si="4"/>
        <v>0.6806250000000047</v>
      </c>
      <c r="I15" s="17" t="s">
        <v>23</v>
      </c>
      <c r="J15" s="18">
        <f>J5/J6</f>
        <v>1.0867144832032534</v>
      </c>
      <c r="K15" s="19" t="s">
        <v>35</v>
      </c>
    </row>
    <row r="16" spans="1:11" ht="15" thickBot="1" x14ac:dyDescent="0.35">
      <c r="A16" s="3">
        <v>26</v>
      </c>
      <c r="B16" s="4">
        <v>80</v>
      </c>
      <c r="C16" s="5">
        <f t="shared" si="0"/>
        <v>-2.9250000000000007</v>
      </c>
      <c r="D16" s="6">
        <f t="shared" si="1"/>
        <v>-1.8250000000000028</v>
      </c>
      <c r="E16" s="6">
        <f t="shared" si="2"/>
        <v>5.3381250000000096</v>
      </c>
      <c r="F16">
        <f t="shared" si="3"/>
        <v>8.5556250000000045</v>
      </c>
      <c r="G16">
        <f t="shared" si="4"/>
        <v>3.3306250000000102</v>
      </c>
      <c r="I16" s="20" t="s">
        <v>24</v>
      </c>
      <c r="J16" s="6">
        <f>J4-(J15*J3)</f>
        <v>50.391783573345897</v>
      </c>
      <c r="K16" s="21" t="s">
        <v>36</v>
      </c>
    </row>
    <row r="17" spans="1:11" ht="15" thickBot="1" x14ac:dyDescent="0.35">
      <c r="A17" s="3">
        <v>26</v>
      </c>
      <c r="B17" s="4">
        <v>82</v>
      </c>
      <c r="C17" s="5">
        <f t="shared" si="0"/>
        <v>-2.9250000000000007</v>
      </c>
      <c r="D17" s="6">
        <f t="shared" si="1"/>
        <v>0.17499999999999716</v>
      </c>
      <c r="E17" s="6">
        <f t="shared" si="2"/>
        <v>-0.51187499999999186</v>
      </c>
      <c r="F17">
        <f t="shared" si="3"/>
        <v>8.5556250000000045</v>
      </c>
      <c r="G17">
        <f t="shared" si="4"/>
        <v>3.0624999999999004E-2</v>
      </c>
      <c r="I17" s="20" t="s">
        <v>25</v>
      </c>
      <c r="J17" s="6">
        <f>J15*10+J16</f>
        <v>61.258928405378427</v>
      </c>
      <c r="K17" s="21" t="s">
        <v>37</v>
      </c>
    </row>
    <row r="18" spans="1:11" ht="15" thickBot="1" x14ac:dyDescent="0.35">
      <c r="A18" s="3">
        <v>27</v>
      </c>
      <c r="B18" s="4">
        <v>83</v>
      </c>
      <c r="C18" s="5">
        <f t="shared" si="0"/>
        <v>-1.9250000000000007</v>
      </c>
      <c r="D18" s="6">
        <f t="shared" si="1"/>
        <v>1.1749999999999972</v>
      </c>
      <c r="E18" s="6">
        <f t="shared" si="2"/>
        <v>-2.2618749999999954</v>
      </c>
      <c r="F18">
        <f t="shared" si="3"/>
        <v>3.7056250000000026</v>
      </c>
      <c r="G18">
        <f t="shared" si="4"/>
        <v>1.3806249999999933</v>
      </c>
      <c r="I18" s="22" t="s">
        <v>26</v>
      </c>
      <c r="J18" s="12">
        <f>J15*50+J16</f>
        <v>104.72750773350856</v>
      </c>
      <c r="K18" s="13" t="s">
        <v>38</v>
      </c>
    </row>
    <row r="19" spans="1:11" ht="15" thickBot="1" x14ac:dyDescent="0.35">
      <c r="A19" s="3">
        <v>28</v>
      </c>
      <c r="B19" s="4">
        <v>84</v>
      </c>
      <c r="C19" s="5">
        <f t="shared" si="0"/>
        <v>-0.92500000000000071</v>
      </c>
      <c r="D19" s="6">
        <f t="shared" si="1"/>
        <v>2.1749999999999972</v>
      </c>
      <c r="E19" s="6">
        <f t="shared" si="2"/>
        <v>-2.011874999999999</v>
      </c>
      <c r="F19">
        <f t="shared" si="3"/>
        <v>0.8556250000000013</v>
      </c>
      <c r="G19">
        <f t="shared" si="4"/>
        <v>4.7306249999999874</v>
      </c>
    </row>
    <row r="20" spans="1:11" ht="15" thickBot="1" x14ac:dyDescent="0.35">
      <c r="A20" s="3">
        <v>30</v>
      </c>
      <c r="B20" s="4">
        <v>85</v>
      </c>
      <c r="C20" s="5">
        <f t="shared" si="0"/>
        <v>1.0749999999999993</v>
      </c>
      <c r="D20" s="6">
        <f t="shared" si="1"/>
        <v>3.1749999999999972</v>
      </c>
      <c r="E20" s="6">
        <f t="shared" si="2"/>
        <v>3.4131249999999946</v>
      </c>
      <c r="F20">
        <f t="shared" si="3"/>
        <v>1.1556249999999986</v>
      </c>
      <c r="G20">
        <f t="shared" si="4"/>
        <v>10.080624999999982</v>
      </c>
    </row>
    <row r="21" spans="1:11" ht="15" thickBot="1" x14ac:dyDescent="0.35">
      <c r="A21" s="3">
        <v>31</v>
      </c>
      <c r="B21" s="4">
        <v>81</v>
      </c>
      <c r="C21" s="5">
        <f t="shared" si="0"/>
        <v>2.0749999999999993</v>
      </c>
      <c r="D21" s="6">
        <f t="shared" si="1"/>
        <v>-0.82500000000000284</v>
      </c>
      <c r="E21" s="6">
        <f t="shared" si="2"/>
        <v>-1.7118750000000054</v>
      </c>
      <c r="F21">
        <f t="shared" si="3"/>
        <v>4.3056249999999974</v>
      </c>
      <c r="G21">
        <f t="shared" si="4"/>
        <v>0.6806250000000047</v>
      </c>
    </row>
    <row r="22" spans="1:11" ht="15" thickBot="1" x14ac:dyDescent="0.35">
      <c r="A22" s="4">
        <v>31</v>
      </c>
      <c r="B22" s="4">
        <v>79</v>
      </c>
      <c r="C22" s="5">
        <f t="shared" si="0"/>
        <v>2.0749999999999993</v>
      </c>
      <c r="D22" s="6">
        <f t="shared" si="1"/>
        <v>-2.8250000000000028</v>
      </c>
      <c r="E22" s="6">
        <f t="shared" si="2"/>
        <v>-5.8618750000000039</v>
      </c>
      <c r="F22">
        <f t="shared" si="3"/>
        <v>4.3056249999999974</v>
      </c>
      <c r="G22">
        <f t="shared" si="4"/>
        <v>7.9806250000000158</v>
      </c>
    </row>
    <row r="23" spans="1:11" ht="15" thickBot="1" x14ac:dyDescent="0.35">
      <c r="A23" s="4">
        <v>31</v>
      </c>
      <c r="B23" s="4">
        <v>82</v>
      </c>
      <c r="C23" s="5">
        <f t="shared" si="0"/>
        <v>2.0749999999999993</v>
      </c>
      <c r="D23" s="6">
        <f t="shared" si="1"/>
        <v>0.17499999999999716</v>
      </c>
      <c r="E23" s="6">
        <f t="shared" si="2"/>
        <v>0.36312499999999398</v>
      </c>
      <c r="F23">
        <f t="shared" si="3"/>
        <v>4.3056249999999974</v>
      </c>
      <c r="G23">
        <f t="shared" si="4"/>
        <v>3.0624999999999004E-2</v>
      </c>
    </row>
    <row r="24" spans="1:11" ht="15" thickBot="1" x14ac:dyDescent="0.35">
      <c r="A24" s="4">
        <v>32</v>
      </c>
      <c r="B24" s="4">
        <v>83</v>
      </c>
      <c r="C24" s="5">
        <f t="shared" si="0"/>
        <v>3.0749999999999993</v>
      </c>
      <c r="D24" s="6">
        <f t="shared" si="1"/>
        <v>1.1749999999999972</v>
      </c>
      <c r="E24" s="6">
        <f t="shared" si="2"/>
        <v>3.6131249999999904</v>
      </c>
      <c r="F24">
        <f t="shared" si="3"/>
        <v>9.4556249999999959</v>
      </c>
      <c r="G24">
        <f t="shared" si="4"/>
        <v>1.3806249999999933</v>
      </c>
    </row>
    <row r="25" spans="1:11" ht="15" thickBot="1" x14ac:dyDescent="0.35">
      <c r="A25" s="4">
        <v>32</v>
      </c>
      <c r="B25" s="4">
        <v>84</v>
      </c>
      <c r="C25" s="5">
        <f t="shared" si="0"/>
        <v>3.0749999999999993</v>
      </c>
      <c r="D25" s="6">
        <f t="shared" si="1"/>
        <v>2.1749999999999972</v>
      </c>
      <c r="E25" s="6">
        <f t="shared" si="2"/>
        <v>6.6881249999999897</v>
      </c>
      <c r="F25">
        <f t="shared" si="3"/>
        <v>9.4556249999999959</v>
      </c>
      <c r="G25">
        <f t="shared" si="4"/>
        <v>4.7306249999999874</v>
      </c>
    </row>
    <row r="26" spans="1:11" ht="15" thickBot="1" x14ac:dyDescent="0.35">
      <c r="A26" s="4">
        <v>32</v>
      </c>
      <c r="B26" s="4">
        <v>85</v>
      </c>
      <c r="C26" s="5">
        <f t="shared" si="0"/>
        <v>3.0749999999999993</v>
      </c>
      <c r="D26" s="6">
        <f t="shared" si="1"/>
        <v>3.1749999999999972</v>
      </c>
      <c r="E26" s="6">
        <f t="shared" si="2"/>
        <v>9.7631249999999898</v>
      </c>
      <c r="F26">
        <f t="shared" si="3"/>
        <v>9.4556249999999959</v>
      </c>
      <c r="G26">
        <f t="shared" si="4"/>
        <v>10.080624999999982</v>
      </c>
    </row>
    <row r="27" spans="1:11" ht="15" thickBot="1" x14ac:dyDescent="0.35">
      <c r="A27" s="4">
        <v>32</v>
      </c>
      <c r="B27" s="4">
        <v>87</v>
      </c>
      <c r="C27" s="5">
        <f t="shared" si="0"/>
        <v>3.0749999999999993</v>
      </c>
      <c r="D27" s="6">
        <f t="shared" si="1"/>
        <v>5.1749999999999972</v>
      </c>
      <c r="E27" s="6">
        <f t="shared" si="2"/>
        <v>15.913124999999988</v>
      </c>
      <c r="F27">
        <f t="shared" si="3"/>
        <v>9.4556249999999959</v>
      </c>
      <c r="G27">
        <f t="shared" si="4"/>
        <v>26.780624999999972</v>
      </c>
    </row>
    <row r="28" spans="1:11" ht="15" thickBot="1" x14ac:dyDescent="0.35">
      <c r="A28" s="4">
        <v>34</v>
      </c>
      <c r="B28" s="4">
        <v>89</v>
      </c>
      <c r="C28" s="5">
        <f t="shared" si="0"/>
        <v>5.0749999999999993</v>
      </c>
      <c r="D28" s="6">
        <f t="shared" si="1"/>
        <v>7.1749999999999972</v>
      </c>
      <c r="E28" s="6">
        <f t="shared" si="2"/>
        <v>36.41312499999998</v>
      </c>
      <c r="F28">
        <f t="shared" si="3"/>
        <v>25.755624999999991</v>
      </c>
      <c r="G28">
        <f t="shared" si="4"/>
        <v>51.480624999999961</v>
      </c>
    </row>
    <row r="29" spans="1:11" ht="15" thickBot="1" x14ac:dyDescent="0.35">
      <c r="A29" s="4">
        <v>34</v>
      </c>
      <c r="B29" s="4">
        <v>90</v>
      </c>
      <c r="C29" s="5">
        <f t="shared" si="0"/>
        <v>5.0749999999999993</v>
      </c>
      <c r="D29" s="6">
        <f t="shared" si="1"/>
        <v>8.1749999999999972</v>
      </c>
      <c r="E29" s="6">
        <f t="shared" si="2"/>
        <v>41.488124999999982</v>
      </c>
      <c r="F29">
        <f t="shared" si="3"/>
        <v>25.755624999999991</v>
      </c>
      <c r="G29">
        <f t="shared" si="4"/>
        <v>66.830624999999955</v>
      </c>
    </row>
    <row r="30" spans="1:11" ht="15" thickBot="1" x14ac:dyDescent="0.35">
      <c r="A30" s="4">
        <v>35</v>
      </c>
      <c r="B30" s="4">
        <v>86</v>
      </c>
      <c r="C30" s="5">
        <f t="shared" si="0"/>
        <v>6.0749999999999993</v>
      </c>
      <c r="D30" s="6">
        <f t="shared" si="1"/>
        <v>4.1749999999999972</v>
      </c>
      <c r="E30" s="6">
        <f t="shared" si="2"/>
        <v>25.363124999999979</v>
      </c>
      <c r="F30">
        <f t="shared" si="3"/>
        <v>36.905624999999993</v>
      </c>
      <c r="G30">
        <f t="shared" si="4"/>
        <v>17.430624999999978</v>
      </c>
    </row>
    <row r="31" spans="1:11" ht="15" thickBot="1" x14ac:dyDescent="0.35">
      <c r="A31" s="4">
        <v>35</v>
      </c>
      <c r="B31" s="4">
        <v>78</v>
      </c>
      <c r="C31" s="5">
        <f t="shared" si="0"/>
        <v>6.0749999999999993</v>
      </c>
      <c r="D31" s="6">
        <f t="shared" si="1"/>
        <v>-3.8250000000000028</v>
      </c>
      <c r="E31" s="6">
        <f t="shared" si="2"/>
        <v>-23.236875000000015</v>
      </c>
      <c r="F31">
        <f t="shared" si="3"/>
        <v>36.905624999999993</v>
      </c>
      <c r="G31">
        <f t="shared" si="4"/>
        <v>14.630625000000022</v>
      </c>
    </row>
    <row r="32" spans="1:11" ht="15" thickBot="1" x14ac:dyDescent="0.35">
      <c r="A32" s="4">
        <v>35</v>
      </c>
      <c r="B32" s="4">
        <v>88</v>
      </c>
      <c r="C32" s="5">
        <f t="shared" si="0"/>
        <v>6.0749999999999993</v>
      </c>
      <c r="D32" s="6">
        <f t="shared" si="1"/>
        <v>6.1749999999999972</v>
      </c>
      <c r="E32" s="6">
        <f t="shared" si="2"/>
        <v>37.513124999999981</v>
      </c>
      <c r="F32">
        <f t="shared" si="3"/>
        <v>36.905624999999993</v>
      </c>
      <c r="G32">
        <f t="shared" si="4"/>
        <v>38.130624999999966</v>
      </c>
    </row>
    <row r="33" spans="1:7" ht="15" thickBot="1" x14ac:dyDescent="0.35">
      <c r="A33" s="4">
        <v>36</v>
      </c>
      <c r="B33" s="4">
        <v>89</v>
      </c>
      <c r="C33" s="5">
        <f t="shared" si="0"/>
        <v>7.0749999999999993</v>
      </c>
      <c r="D33" s="6">
        <f t="shared" si="1"/>
        <v>7.1749999999999972</v>
      </c>
      <c r="E33" s="6">
        <f t="shared" si="2"/>
        <v>50.763124999999974</v>
      </c>
      <c r="F33">
        <f t="shared" si="3"/>
        <v>50.055624999999992</v>
      </c>
      <c r="G33">
        <f t="shared" si="4"/>
        <v>51.480624999999961</v>
      </c>
    </row>
    <row r="34" spans="1:7" ht="15" thickBot="1" x14ac:dyDescent="0.35">
      <c r="A34" s="4">
        <v>38</v>
      </c>
      <c r="B34" s="4">
        <v>90</v>
      </c>
      <c r="C34" s="5">
        <f t="shared" si="0"/>
        <v>9.0749999999999993</v>
      </c>
      <c r="D34" s="6">
        <f t="shared" si="1"/>
        <v>8.1749999999999972</v>
      </c>
      <c r="E34" s="6">
        <f t="shared" si="2"/>
        <v>74.188124999999971</v>
      </c>
      <c r="F34">
        <f t="shared" si="3"/>
        <v>82.355624999999989</v>
      </c>
      <c r="G34">
        <f t="shared" si="4"/>
        <v>66.830624999999955</v>
      </c>
    </row>
    <row r="35" spans="1:7" ht="15" thickBot="1" x14ac:dyDescent="0.35">
      <c r="A35" s="4">
        <v>38</v>
      </c>
      <c r="B35" s="4">
        <v>92</v>
      </c>
      <c r="C35" s="5">
        <f t="shared" si="0"/>
        <v>9.0749999999999993</v>
      </c>
      <c r="D35" s="6">
        <f t="shared" si="1"/>
        <v>10.174999999999997</v>
      </c>
      <c r="E35" s="6">
        <f t="shared" si="2"/>
        <v>92.338124999999962</v>
      </c>
      <c r="F35">
        <f t="shared" si="3"/>
        <v>82.355624999999989</v>
      </c>
      <c r="G35">
        <f t="shared" si="4"/>
        <v>103.53062499999994</v>
      </c>
    </row>
    <row r="36" spans="1:7" ht="15" thickBot="1" x14ac:dyDescent="0.35">
      <c r="A36" s="4">
        <v>39</v>
      </c>
      <c r="B36" s="4">
        <v>93</v>
      </c>
      <c r="C36" s="5">
        <f t="shared" si="0"/>
        <v>10.074999999999999</v>
      </c>
      <c r="D36" s="6">
        <f t="shared" si="1"/>
        <v>11.174999999999997</v>
      </c>
      <c r="E36" s="6">
        <f t="shared" si="2"/>
        <v>112.58812499999996</v>
      </c>
      <c r="F36">
        <f t="shared" si="3"/>
        <v>101.50562499999998</v>
      </c>
      <c r="G36">
        <f t="shared" si="4"/>
        <v>124.88062499999994</v>
      </c>
    </row>
    <row r="37" spans="1:7" ht="15" thickBot="1" x14ac:dyDescent="0.35">
      <c r="A37" s="4">
        <v>42</v>
      </c>
      <c r="B37" s="4">
        <v>95</v>
      </c>
      <c r="C37" s="5">
        <f t="shared" si="0"/>
        <v>13.074999999999999</v>
      </c>
      <c r="D37" s="6">
        <f t="shared" si="1"/>
        <v>13.174999999999997</v>
      </c>
      <c r="E37" s="6">
        <f t="shared" si="2"/>
        <v>172.26312499999995</v>
      </c>
      <c r="F37">
        <f t="shared" si="3"/>
        <v>170.95562499999997</v>
      </c>
      <c r="G37">
        <f t="shared" si="4"/>
        <v>173.58062499999991</v>
      </c>
    </row>
    <row r="38" spans="1:7" ht="15" thickBot="1" x14ac:dyDescent="0.35">
      <c r="A38" s="4">
        <v>44</v>
      </c>
      <c r="B38" s="4">
        <v>120</v>
      </c>
      <c r="C38" s="5">
        <f t="shared" si="0"/>
        <v>15.074999999999999</v>
      </c>
      <c r="D38" s="6">
        <f t="shared" si="1"/>
        <v>38.174999999999997</v>
      </c>
      <c r="E38" s="6">
        <f t="shared" si="2"/>
        <v>575.48812499999997</v>
      </c>
      <c r="F38">
        <f t="shared" si="3"/>
        <v>227.25562499999998</v>
      </c>
      <c r="G38">
        <f t="shared" si="4"/>
        <v>1457.3306249999998</v>
      </c>
    </row>
    <row r="39" spans="1:7" ht="15" thickBot="1" x14ac:dyDescent="0.35">
      <c r="A39" s="4">
        <v>46</v>
      </c>
      <c r="B39" s="4">
        <v>101</v>
      </c>
      <c r="C39" s="5">
        <f t="shared" si="0"/>
        <v>17.074999999999999</v>
      </c>
      <c r="D39" s="6">
        <f t="shared" si="1"/>
        <v>19.174999999999997</v>
      </c>
      <c r="E39" s="6">
        <f t="shared" si="2"/>
        <v>327.41312499999992</v>
      </c>
      <c r="F39">
        <f t="shared" si="3"/>
        <v>291.55562499999996</v>
      </c>
      <c r="G39">
        <f t="shared" si="4"/>
        <v>367.68062499999991</v>
      </c>
    </row>
    <row r="40" spans="1:7" ht="15" thickBot="1" x14ac:dyDescent="0.35">
      <c r="A40" s="4">
        <v>47</v>
      </c>
      <c r="B40" s="4">
        <v>96</v>
      </c>
      <c r="C40" s="5">
        <f t="shared" si="0"/>
        <v>18.074999999999999</v>
      </c>
      <c r="D40" s="6">
        <f t="shared" si="1"/>
        <v>14.174999999999997</v>
      </c>
      <c r="E40" s="6">
        <f t="shared" si="2"/>
        <v>256.21312499999993</v>
      </c>
      <c r="F40">
        <f t="shared" si="3"/>
        <v>326.705625</v>
      </c>
      <c r="G40">
        <f t="shared" si="4"/>
        <v>200.93062499999991</v>
      </c>
    </row>
    <row r="41" spans="1:7" ht="15" thickBot="1" x14ac:dyDescent="0.35">
      <c r="A41" s="4">
        <v>48</v>
      </c>
      <c r="B41" s="4">
        <v>98</v>
      </c>
      <c r="C41" s="5">
        <f>A41-J$3</f>
        <v>19.074999999999999</v>
      </c>
      <c r="D41" s="6">
        <f t="shared" si="1"/>
        <v>16.174999999999997</v>
      </c>
      <c r="E41" s="6">
        <f>C41*D41</f>
        <v>308.53812499999992</v>
      </c>
      <c r="F41">
        <f t="shared" si="3"/>
        <v>363.85562499999997</v>
      </c>
      <c r="G41">
        <f t="shared" si="4"/>
        <v>261.6306249999999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</dc:creator>
  <cp:lastModifiedBy>Dr. D</cp:lastModifiedBy>
  <dcterms:created xsi:type="dcterms:W3CDTF">2019-11-18T15:35:50Z</dcterms:created>
  <dcterms:modified xsi:type="dcterms:W3CDTF">2020-06-29T18:35:30Z</dcterms:modified>
</cp:coreProperties>
</file>